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4748B"/>
      <sz val="8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  <xf numFmtId="4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[Company name] · PAY SHEET (salary register) for the month of [January 2026]</t>
        </is>
      </c>
    </row>
    <row r="2">
      <c r="A2" t="inlineStr">
        <is>
          <t>EPF/ETF employer no. [XX/00000] · TIN [000000000] · EPF 8%/12% and ETF 3% on EPF-liable earnings · APIT entered per employee from the IRD tables</t>
        </is>
      </c>
    </row>
    <row r="4" ht="44" customHeight="1">
      <c r="A4" s="2" t="inlineStr">
        <is>
          <t>#</t>
        </is>
      </c>
      <c r="B4" s="2" t="inlineStr">
        <is>
          <t>Employee name</t>
        </is>
      </c>
      <c r="C4" s="2" t="inlineStr">
        <is>
          <t>Designation</t>
        </is>
      </c>
      <c r="D4" s="2" t="inlineStr">
        <is>
          <t>EPF no.</t>
        </is>
      </c>
      <c r="E4" s="2" t="inlineStr">
        <is>
          <t>Days worked</t>
        </is>
      </c>
      <c r="F4" s="2" t="inlineStr">
        <is>
          <t>No-pay days</t>
        </is>
      </c>
      <c r="G4" s="2" t="inlineStr">
        <is>
          <t>Basic salary</t>
        </is>
      </c>
      <c r="H4" s="2" t="inlineStr">
        <is>
          <t>Fixed allowances (EPF-liable)</t>
        </is>
      </c>
      <c r="I4" s="2" t="inlineStr">
        <is>
          <t>OT hours</t>
        </is>
      </c>
      <c r="J4" s="2" t="inlineStr">
        <is>
          <t>OT pay</t>
        </is>
      </c>
      <c r="K4" s="2" t="inlineStr">
        <is>
          <t>Other non-EPF earnings</t>
        </is>
      </c>
      <c r="L4" s="2" t="inlineStr">
        <is>
          <t>No-pay deduction</t>
        </is>
      </c>
      <c r="M4" s="2" t="inlineStr">
        <is>
          <t>Gross pay</t>
        </is>
      </c>
      <c r="N4" s="2" t="inlineStr">
        <is>
          <t>EPF-liable earnings</t>
        </is>
      </c>
      <c r="O4" s="2" t="inlineStr">
        <is>
          <t>EPF 8% (employee)</t>
        </is>
      </c>
      <c r="P4" s="2" t="inlineStr">
        <is>
          <t>APIT</t>
        </is>
      </c>
      <c r="Q4" s="2" t="inlineStr">
        <is>
          <t>Stamp duty</t>
        </is>
      </c>
      <c r="R4" s="2" t="inlineStr">
        <is>
          <t>Loans / advances</t>
        </is>
      </c>
      <c r="S4" s="2" t="inlineStr">
        <is>
          <t>Total deductions</t>
        </is>
      </c>
      <c r="T4" s="2" t="inlineStr">
        <is>
          <t>Net pay</t>
        </is>
      </c>
      <c r="U4" s="2" t="inlineStr">
        <is>
          <t>EPF 12% (employer)</t>
        </is>
      </c>
      <c r="V4" s="2" t="inlineStr">
        <is>
          <t>ETF 3% (employer)</t>
        </is>
      </c>
      <c r="W4" s="2" t="inlineStr">
        <is>
          <t>Total EPF 20%</t>
        </is>
      </c>
      <c r="X4" s="2" t="inlineStr">
        <is>
          <t>Cost to company</t>
        </is>
      </c>
      <c r="Y4" s="2" t="inlineStr">
        <is>
          <t>Signature</t>
        </is>
      </c>
    </row>
    <row r="5">
      <c r="A5" s="3" t="n">
        <v>1</v>
      </c>
      <c r="B5" s="3" t="inlineStr">
        <is>
          <t>[Employee 1]</t>
        </is>
      </c>
      <c r="C5" s="3" t="inlineStr">
        <is>
          <t>Accounts executive</t>
        </is>
      </c>
      <c r="D5" s="3" t="inlineStr">
        <is>
          <t>01</t>
        </is>
      </c>
      <c r="E5" s="3" t="n">
        <v>22</v>
      </c>
      <c r="F5" s="3" t="n">
        <v>0</v>
      </c>
      <c r="G5" s="4" t="n">
        <v>150000</v>
      </c>
      <c r="H5" s="4" t="n">
        <v>25000</v>
      </c>
      <c r="I5" s="4" t="n">
        <v>0</v>
      </c>
      <c r="J5" s="4">
        <f>ROUND((G5+H5)/240*1.5*I5,2)</f>
        <v/>
      </c>
      <c r="K5" s="4" t="n">
        <v>0</v>
      </c>
      <c r="L5" s="4">
        <f>ROUND((G5+H5)/30*F5,2)</f>
        <v/>
      </c>
      <c r="M5" s="4">
        <f>G5+H5+J5+K5-L5</f>
        <v/>
      </c>
      <c r="N5" s="4">
        <f>G5+H5-L5</f>
        <v/>
      </c>
      <c r="O5" s="4">
        <f>ROUND(N5*8%,2)</f>
        <v/>
      </c>
      <c r="P5" s="4" t="n">
        <v>0</v>
      </c>
      <c r="Q5" s="4">
        <f>IF(M5&gt;25000,25,0)</f>
        <v/>
      </c>
      <c r="R5" s="4" t="n">
        <v>0</v>
      </c>
      <c r="S5" s="4">
        <f>O5+P5+Q5+R5</f>
        <v/>
      </c>
      <c r="T5" s="4">
        <f>M5-S5</f>
        <v/>
      </c>
      <c r="U5" s="4">
        <f>ROUND(N5*12%,2)</f>
        <v/>
      </c>
      <c r="V5" s="4">
        <f>ROUND(N5*3%,2)</f>
        <v/>
      </c>
      <c r="W5" s="4">
        <f>O5+U5</f>
        <v/>
      </c>
      <c r="X5" s="4">
        <f>M5+U5+V5</f>
        <v/>
      </c>
      <c r="Y5" s="3" t="n"/>
    </row>
    <row r="6">
      <c r="A6" s="3" t="n">
        <v>2</v>
      </c>
      <c r="B6" s="3" t="inlineStr">
        <is>
          <t>[Employee 2]</t>
        </is>
      </c>
      <c r="C6" s="3" t="inlineStr">
        <is>
          <t>Office assistant</t>
        </is>
      </c>
      <c r="D6" s="3" t="inlineStr">
        <is>
          <t>02</t>
        </is>
      </c>
      <c r="E6" s="3" t="n">
        <v>22</v>
      </c>
      <c r="F6" s="3" t="n">
        <v>0</v>
      </c>
      <c r="G6" s="4" t="n">
        <v>30000</v>
      </c>
      <c r="H6" s="4" t="n">
        <v>0</v>
      </c>
      <c r="I6" s="4" t="n">
        <v>0</v>
      </c>
      <c r="J6" s="4">
        <f>ROUND((G6+H6)/240*1.5*I6,2)</f>
        <v/>
      </c>
      <c r="K6" s="4" t="n">
        <v>0</v>
      </c>
      <c r="L6" s="4">
        <f>ROUND((G6+H6)/30*F6,2)</f>
        <v/>
      </c>
      <c r="M6" s="4">
        <f>G6+H6+J6+K6-L6</f>
        <v/>
      </c>
      <c r="N6" s="4">
        <f>G6+H6-L6</f>
        <v/>
      </c>
      <c r="O6" s="4">
        <f>ROUND(N6*8%,2)</f>
        <v/>
      </c>
      <c r="P6" s="4" t="n">
        <v>0</v>
      </c>
      <c r="Q6" s="4">
        <f>IF(M6&gt;25000,25,0)</f>
        <v/>
      </c>
      <c r="R6" s="4" t="n">
        <v>0</v>
      </c>
      <c r="S6" s="4">
        <f>O6+P6+Q6+R6</f>
        <v/>
      </c>
      <c r="T6" s="4">
        <f>M6-S6</f>
        <v/>
      </c>
      <c r="U6" s="4">
        <f>ROUND(N6*12%,2)</f>
        <v/>
      </c>
      <c r="V6" s="4">
        <f>ROUND(N6*3%,2)</f>
        <v/>
      </c>
      <c r="W6" s="4">
        <f>O6+U6</f>
        <v/>
      </c>
      <c r="X6" s="4">
        <f>M6+U6+V6</f>
        <v/>
      </c>
      <c r="Y6" s="3" t="n"/>
    </row>
    <row r="7">
      <c r="A7" s="3" t="n">
        <v>3</v>
      </c>
      <c r="B7" s="3" t="inlineStr">
        <is>
          <t>[Employee 3]</t>
        </is>
      </c>
      <c r="C7" s="3" t="inlineStr">
        <is>
          <t>Sales executive</t>
        </is>
      </c>
      <c r="D7" s="3" t="inlineStr">
        <is>
          <t>03</t>
        </is>
      </c>
      <c r="E7" s="3" t="n">
        <v>20</v>
      </c>
      <c r="F7" s="3" t="n">
        <v>2</v>
      </c>
      <c r="G7" s="4" t="n">
        <v>60000</v>
      </c>
      <c r="H7" s="4" t="n">
        <v>15000</v>
      </c>
      <c r="I7" s="4" t="n">
        <v>4</v>
      </c>
      <c r="J7" s="4">
        <f>ROUND((G7+H7)/240*1.5*I7,2)</f>
        <v/>
      </c>
      <c r="K7" s="4" t="n">
        <v>0</v>
      </c>
      <c r="L7" s="4">
        <f>ROUND((G7+H7)/30*F7,2)</f>
        <v/>
      </c>
      <c r="M7" s="4">
        <f>G7+H7+J7+K7-L7</f>
        <v/>
      </c>
      <c r="N7" s="4">
        <f>G7+H7-L7</f>
        <v/>
      </c>
      <c r="O7" s="4">
        <f>ROUND(N7*8%,2)</f>
        <v/>
      </c>
      <c r="P7" s="4" t="n">
        <v>0</v>
      </c>
      <c r="Q7" s="4">
        <f>IF(M7&gt;25000,25,0)</f>
        <v/>
      </c>
      <c r="R7" s="4" t="n">
        <v>0</v>
      </c>
      <c r="S7" s="4">
        <f>O7+P7+Q7+R7</f>
        <v/>
      </c>
      <c r="T7" s="4">
        <f>M7-S7</f>
        <v/>
      </c>
      <c r="U7" s="4">
        <f>ROUND(N7*12%,2)</f>
        <v/>
      </c>
      <c r="V7" s="4">
        <f>ROUND(N7*3%,2)</f>
        <v/>
      </c>
      <c r="W7" s="4">
        <f>O7+U7</f>
        <v/>
      </c>
      <c r="X7" s="4">
        <f>M7+U7+V7</f>
        <v/>
      </c>
      <c r="Y7" s="3" t="n"/>
    </row>
    <row r="9">
      <c r="B9" s="5" t="inlineStr">
        <is>
          <t>TOTALS (remit EPF 20% with Form C, ETF 3% with R1/R4, APIT to IRD by the 15th)</t>
        </is>
      </c>
      <c r="G9" s="6">
        <f>SUM(G5:G8)</f>
        <v/>
      </c>
      <c r="H9" s="6">
        <f>SUM(H5:H8)</f>
        <v/>
      </c>
      <c r="J9" s="6">
        <f>SUM(J5:J8)</f>
        <v/>
      </c>
      <c r="K9" s="6">
        <f>SUM(K5:K8)</f>
        <v/>
      </c>
      <c r="L9" s="6">
        <f>SUM(L5:L8)</f>
        <v/>
      </c>
      <c r="M9" s="6">
        <f>SUM(M5:M8)</f>
        <v/>
      </c>
      <c r="N9" s="6">
        <f>SUM(N5:N8)</f>
        <v/>
      </c>
      <c r="O9" s="6">
        <f>SUM(O5:O8)</f>
        <v/>
      </c>
      <c r="P9" s="6">
        <f>SUM(P5:P8)</f>
        <v/>
      </c>
      <c r="Q9" s="6">
        <f>SUM(Q5:Q8)</f>
        <v/>
      </c>
      <c r="R9" s="6">
        <f>SUM(R5:R8)</f>
        <v/>
      </c>
      <c r="S9" s="6">
        <f>SUM(S5:S8)</f>
        <v/>
      </c>
      <c r="T9" s="6">
        <f>SUM(T5:T8)</f>
        <v/>
      </c>
      <c r="U9" s="6">
        <f>SUM(U5:U8)</f>
        <v/>
      </c>
      <c r="V9" s="6">
        <f>SUM(V5:V8)</f>
        <v/>
      </c>
      <c r="W9" s="6">
        <f>SUM(W5:W8)</f>
        <v/>
      </c>
      <c r="X9" s="6">
        <f>SUM(X5:X8)</f>
        <v/>
      </c>
    </row>
    <row r="11">
      <c r="A11" s="7" t="inlineStr">
        <is>
          <t>Template: gethumanised.com/payslip-template-and-salary-slip-format-in-sri-lanka/ · OT at 1.5× on monthly ÷ 240 (Shop and Office Regulations 6–8) · no-pay at monthly ÷ 30 (common practice) · stamp duty LKR 25 where gross &gt; 25,000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2026-09-03T06:20:29Z</dcterms:created>
  <dcterms:modified xmlns:dcterms="http://purl.org/dc/terms/" xmlns:xsi="http://www.w3.org/2001/XMLSchema-instance" xsi:type="dcterms:W3CDTF">2026-09-03T06:20:29Z</dcterms:modified>
</cp:coreProperties>
</file>